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<sst xmlns="http://schemas.openxmlformats.org/spreadsheetml/2006/main" count="20" uniqueCount="19">
  <si>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</si>
  <si>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</si>
  <si>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</si>
  <si>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</si>
  <si>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</si>
  <si>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</si>
  <si>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</si>
  <si>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</si>
  <si>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</si>
  <si>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</si>
  <si>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</si>
  <si>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</si>
  <si>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</si>
  <si>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</si>
  <si>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</si>
  <si>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</si>
  <si>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</si>
  <si>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</si>
  <si>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r>
      <t>3. Este documento terá validade até a próxima data de reajuste das tarifas de Gás, necessitando de aprovação e autorização prévia da ARCE (</t>
    </r>
    <r>
      <rPr>
        <b/>
        <i/>
        <sz val="12"/>
        <color indexed="10"/>
        <rFont val="Arial Narrow"/>
        <family val="2"/>
      </rPr>
      <t>Último reajuste: 05/02/2020</t>
    </r>
    <r>
      <rPr>
        <b/>
        <sz val="12"/>
        <color indexed="18"/>
        <rFont val="Arial Narrow"/>
        <family val="2"/>
      </rPr>
      <t>).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</si>
</sst>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_-;\-* #,##0_-;_-* &quot;-&quot;??_-;_-@_-"/>
    <numFmt numFmtId="173" formatCode="_-&quot;R$&quot;\ * #,##0.0000_-;\-&quot;R$&quot;\ * #,##0.0000_-;_-&quot;R$&quot;\ * &quot;-&quot;??_-;_-@_-"/>
    <numFmt numFmtId="174" formatCode="_(&quot;R$ &quot;* #,##0.000_);_(&quot;R$ &quot;* \(#,##0.000\);_(&quot;R$ &quot;* &quot;-&quot;??_);_(@_)"/>
    <numFmt numFmtId="175" formatCode="_(&quot;R$ &quot;* #,##0.0000_);_(&quot;R$ &quot;* \(#,##0.0000\);_(&quot;R$ &quot;* &quot;-&quot;??_);_(@_)"/>
    <numFmt numFmtId="176" formatCode="_-&quot;R$&quot;\ * #,##0.000_-;\-&quot;R$&quot;\ * #,##0.000_-;_-&quot;R$&quot;\ * &quot;-&quot;??_-;_-@_-"/>
    <numFmt numFmtId="177" formatCode="_-&quot;R$&quot;\ * #,##0.0_-;\-&quot;R$&quot;\ * #,##0.0_-;_-&quot;R$&quot;\ * &quot;-&quot;??_-;_-@_-"/>
    <numFmt numFmtId="178" formatCode="_-&quot;R$&quot;\ * #,##0_-;\-&quot;R$&quot;\ * #,##0_-;_-&quot;R$&quot;\ * &quot;-&quot;??_-;_-@_-"/>
    <numFmt numFmtId="179" formatCode="#,##0.0"/>
    <numFmt numFmtId="180" formatCode="_(* #,##0.0000_);_(* \(#,##0.0000\);_(* &quot;-&quot;????_);_(@_)"/>
    <numFmt numFmtId="181" formatCode="0.0"/>
    <numFmt numFmtId="182" formatCode="0.000"/>
    <numFmt numFmtId="183" formatCode="0.0000"/>
    <numFmt numFmtId="184" formatCode="dd/mm/yy"/>
    <numFmt numFmtId="185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center" vertical="center"/>
      <protection hidden="1"/>
    </xf>
    <xf numFmtId="183" fontId="4" fillId="33" borderId="0" xfId="0" applyNumberFormat="1" applyFont="1" applyFill="1" applyBorder="1" applyAlignment="1" applyProtection="1">
      <alignment horizontal="right" vertical="center"/>
      <protection hidden="1"/>
    </xf>
    <xf numFmtId="184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center" vertical="center"/>
      <protection hidden="1"/>
    </xf>
    <xf numFmtId="183" fontId="4" fillId="7" borderId="11" xfId="0" applyNumberFormat="1" applyFont="1" applyFill="1" applyBorder="1" applyAlignment="1" applyProtection="1">
      <alignment horizontal="right" vertical="center"/>
      <protection hidden="1"/>
    </xf>
    <xf numFmtId="183" fontId="5" fillId="7" borderId="11" xfId="0" applyNumberFormat="1" applyFont="1" applyFill="1" applyBorder="1" applyAlignment="1" applyProtection="1">
      <alignment horizontal="right" vertical="center"/>
      <protection hidden="1"/>
    </xf>
    <xf numFmtId="184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center" vertical="center"/>
      <protection hidden="1"/>
    </xf>
    <xf numFmtId="183" fontId="4" fillId="7" borderId="0" xfId="0" applyNumberFormat="1" applyFont="1" applyFill="1" applyBorder="1" applyAlignment="1" applyProtection="1">
      <alignment horizontal="right" vertical="center"/>
      <protection hidden="1"/>
    </xf>
    <xf numFmtId="184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2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3" fontId="56" fillId="7" borderId="18" xfId="44" applyNumberFormat="1" applyFont="1" applyFill="1" applyBorder="1" applyAlignment="1" applyProtection="1">
      <alignment horizontal="center" vertical="center"/>
      <protection hidden="1"/>
    </xf>
    <xf numFmtId="175" fontId="56" fillId="7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8" xfId="44" applyNumberFormat="1" applyFont="1" applyFill="1" applyBorder="1" applyAlignment="1" applyProtection="1">
      <alignment horizontal="center" vertical="center"/>
      <protection hidden="1"/>
    </xf>
    <xf numFmtId="175" fontId="56" fillId="13" borderId="14" xfId="44" applyNumberFormat="1" applyFont="1" applyFill="1" applyBorder="1" applyAlignment="1" applyProtection="1">
      <alignment horizontal="center" vertical="center"/>
      <protection hidden="1"/>
    </xf>
    <xf numFmtId="173" fontId="56" fillId="13" borderId="19" xfId="44" applyNumberFormat="1" applyFont="1" applyFill="1" applyBorder="1" applyAlignment="1" applyProtection="1">
      <alignment horizontal="center" vertical="center"/>
      <protection hidden="1"/>
    </xf>
    <xf numFmtId="175" fontId="56" fillId="13" borderId="20" xfId="44" applyNumberFormat="1" applyFont="1" applyFill="1" applyBorder="1" applyAlignment="1" applyProtection="1">
      <alignment horizontal="center" vertical="center"/>
      <protection hidden="1"/>
    </xf>
    <xf numFmtId="175" fontId="57" fillId="19" borderId="21" xfId="44" applyNumberFormat="1" applyFont="1" applyFill="1" applyBorder="1" applyAlignment="1" applyProtection="1">
      <alignment horizontal="center" vertical="center"/>
      <protection hidden="1"/>
    </xf>
    <xf numFmtId="175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3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3" fontId="59" fillId="7" borderId="14" xfId="0" applyNumberFormat="1" applyFont="1" applyFill="1" applyBorder="1" applyAlignment="1" applyProtection="1">
      <alignment vertical="center"/>
      <protection hidden="1"/>
    </xf>
    <xf numFmtId="183" fontId="59" fillId="7" borderId="26" xfId="0" applyNumberFormat="1" applyFont="1" applyFill="1" applyBorder="1" applyAlignment="1" applyProtection="1">
      <alignment horizontal="center" vertical="center"/>
      <protection hidden="1"/>
    </xf>
    <xf numFmtId="183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2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3" fontId="56" fillId="13" borderId="29" xfId="44" applyNumberFormat="1" applyFont="1" applyFill="1" applyBorder="1" applyAlignment="1" applyProtection="1">
      <alignment horizontal="center" vertical="center"/>
      <protection hidden="1"/>
    </xf>
    <xf numFmtId="173" fontId="56" fillId="13" borderId="0" xfId="44" applyNumberFormat="1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55" fillId="19" borderId="31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3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3" fontId="59" fillId="13" borderId="32" xfId="0" applyNumberFormat="1" applyFont="1" applyFill="1" applyBorder="1" applyAlignment="1" applyProtection="1">
      <alignment horizontal="center" vertical="center"/>
      <protection hidden="1"/>
    </xf>
    <xf numFmtId="183" fontId="59" fillId="13" borderId="33" xfId="0" applyNumberFormat="1" applyFont="1" applyFill="1" applyBorder="1" applyAlignment="1" applyProtection="1">
      <alignment horizontal="center" vertical="center"/>
      <protection hidden="1"/>
    </xf>
    <xf numFmtId="183" fontId="59" fillId="13" borderId="34" xfId="0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75" fontId="57" fillId="19" borderId="26" xfId="0" applyNumberFormat="1" applyFont="1" applyFill="1" applyBorder="1" applyAlignment="1" applyProtection="1">
      <alignment horizontal="center" vertical="center"/>
      <protection hidden="1"/>
    </xf>
    <xf numFmtId="175" fontId="57" fillId="19" borderId="35" xfId="44" applyNumberFormat="1" applyFont="1" applyFill="1" applyBorder="1" applyAlignment="1" applyProtection="1">
      <alignment horizontal="center" vertical="center"/>
      <protection hidden="1"/>
    </xf>
    <xf numFmtId="175" fontId="57" fillId="19" borderId="36" xfId="44" applyNumberFormat="1" applyFont="1" applyFill="1" applyBorder="1" applyAlignment="1" applyProtection="1">
      <alignment horizontal="center" vertical="center"/>
      <protection hidden="1"/>
    </xf>
    <xf numFmtId="175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75" fontId="56" fillId="13" borderId="0" xfId="44" applyNumberFormat="1" applyFont="1" applyFill="1" applyBorder="1" applyAlignment="1" applyProtection="1">
      <alignment horizontal="center" vertical="center"/>
      <protection hidden="1"/>
    </xf>
    <xf numFmtId="175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13" borderId="37" xfId="44" applyNumberFormat="1" applyFont="1" applyFill="1" applyBorder="1" applyAlignment="1" applyProtection="1">
      <alignment horizontal="center" vertical="center"/>
      <protection hidden="1"/>
    </xf>
    <xf numFmtId="173" fontId="56" fillId="13" borderId="24" xfId="44" applyNumberFormat="1" applyFont="1" applyFill="1" applyBorder="1" applyAlignment="1" applyProtection="1">
      <alignment horizontal="center" vertical="center"/>
      <protection hidden="1"/>
    </xf>
    <xf numFmtId="173" fontId="56" fillId="7" borderId="29" xfId="44" applyNumberFormat="1" applyFont="1" applyFill="1" applyBorder="1" applyAlignment="1" applyProtection="1">
      <alignment horizontal="center" vertical="center"/>
      <protection hidden="1"/>
    </xf>
    <xf numFmtId="173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60" fillId="19" borderId="38" xfId="0" applyFont="1" applyFill="1" applyBorder="1" applyAlignment="1" applyProtection="1">
      <alignment horizontal="center" vertical="center"/>
      <protection hidden="1"/>
    </xf>
    <xf numFmtId="0" fontId="55" fillId="19" borderId="39" xfId="0" applyFont="1" applyFill="1" applyBorder="1" applyAlignment="1" applyProtection="1">
      <alignment horizontal="center" vertical="center" wrapText="1"/>
      <protection hidden="1"/>
    </xf>
    <xf numFmtId="0" fontId="55" fillId="19" borderId="40" xfId="0" applyFont="1" applyFill="1" applyBorder="1" applyAlignment="1" applyProtection="1">
      <alignment horizontal="center" vertical="center" wrapText="1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9" xfId="0" applyFont="1" applyFill="1" applyBorder="1" applyAlignment="1" applyProtection="1">
      <alignment horizontal="center" vertical="center" wrapText="1"/>
      <protection locked="0"/>
    </xf>
    <xf numFmtId="0" fontId="57" fillId="36" borderId="40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41" xfId="0" applyFont="1" applyFill="1" applyBorder="1" applyAlignment="1" applyProtection="1">
      <alignment horizontal="center" vertical="center" wrapText="1"/>
      <protection hidden="1"/>
    </xf>
    <xf numFmtId="0" fontId="55" fillId="19" borderId="4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76225"/>
          <a:ext cx="933450" cy="5429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82" zoomScaleNormal="82" zoomScaleSheetLayoutView="75" zoomScalePageLayoutView="0" workbookViewId="0" topLeftCell="A1">
      <selection activeCell="B31" sqref="B31"/>
    </sheetView>
  </sheetViews>
  <sheetFormatPr defaultColWidth="9.140625" defaultRowHeight="12.75"/>
  <cols>
    <col min="1" max="1" width="52.57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9.14062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119" t="s">
        <v>17</v>
      </c>
      <c r="D3" s="120"/>
      <c r="E3" s="120"/>
      <c r="F3" s="120"/>
      <c r="G3" s="120"/>
      <c r="H3" s="120"/>
      <c r="I3" s="120"/>
      <c r="J3" s="120"/>
      <c r="K3" s="121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126" t="s">
        <v>11</v>
      </c>
      <c r="E5" s="126"/>
      <c r="F5" s="126"/>
      <c r="G5" s="126"/>
      <c r="H5" s="126"/>
      <c r="I5" s="126"/>
      <c r="J5" s="126"/>
      <c r="K5" s="36"/>
      <c r="L5" s="15"/>
    </row>
    <row r="6" spans="2:12" s="3" customFormat="1" ht="30" customHeight="1" thickBot="1">
      <c r="B6" s="32"/>
      <c r="C6" s="33"/>
      <c r="D6" s="127"/>
      <c r="E6" s="128"/>
      <c r="F6" s="128"/>
      <c r="G6" s="128"/>
      <c r="H6" s="128"/>
      <c r="I6" s="128"/>
      <c r="J6" s="129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124" t="s">
        <v>16</v>
      </c>
      <c r="D8" s="125"/>
      <c r="E8" s="125"/>
      <c r="F8" s="125"/>
      <c r="G8" s="125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122" t="s">
        <v>5</v>
      </c>
      <c r="D11" s="123"/>
      <c r="E11" s="123"/>
      <c r="F11" s="130" t="s">
        <v>3</v>
      </c>
      <c r="G11" s="123"/>
      <c r="H11" s="131"/>
      <c r="I11" s="123" t="s">
        <v>4</v>
      </c>
      <c r="J11" s="123"/>
      <c r="K11" s="42"/>
      <c r="L11" s="15"/>
    </row>
    <row r="12" spans="2:12" s="3" customFormat="1" ht="24.75" customHeight="1">
      <c r="B12" s="32"/>
      <c r="C12" s="83">
        <f>IF(I8&lt;200,I8,200)</f>
        <v>0</v>
      </c>
      <c r="D12" s="84"/>
      <c r="E12" s="84"/>
      <c r="F12" s="117">
        <v>2.2596</v>
      </c>
      <c r="G12" s="118"/>
      <c r="H12" s="43"/>
      <c r="I12" s="108">
        <f aca="true" t="shared" si="0" ref="I12:I17">C12*F12</f>
        <v>0</v>
      </c>
      <c r="J12" s="108"/>
      <c r="K12" s="44"/>
      <c r="L12" s="15"/>
    </row>
    <row r="13" spans="2:12" s="3" customFormat="1" ht="24.75" customHeight="1">
      <c r="B13" s="32"/>
      <c r="C13" s="111">
        <f>IF(I8-C12&lt;300,I8-C12,300)</f>
        <v>0</v>
      </c>
      <c r="D13" s="112"/>
      <c r="E13" s="112"/>
      <c r="F13" s="85">
        <v>2.2232</v>
      </c>
      <c r="G13" s="86"/>
      <c r="H13" s="45"/>
      <c r="I13" s="113">
        <f t="shared" si="0"/>
        <v>0</v>
      </c>
      <c r="J13" s="113"/>
      <c r="K13" s="46"/>
      <c r="L13" s="15"/>
    </row>
    <row r="14" spans="2:12" s="3" customFormat="1" ht="24.75" customHeight="1">
      <c r="B14" s="32"/>
      <c r="C14" s="83">
        <f>IF(I8-SUM(C12:E13)&lt;500,I8-SUM(C12:E13),500)</f>
        <v>0</v>
      </c>
      <c r="D14" s="84"/>
      <c r="E14" s="84"/>
      <c r="F14" s="117">
        <v>2.1863</v>
      </c>
      <c r="G14" s="118"/>
      <c r="H14" s="43"/>
      <c r="I14" s="108">
        <f t="shared" si="0"/>
        <v>0</v>
      </c>
      <c r="J14" s="108"/>
      <c r="K14" s="44"/>
      <c r="L14" s="15"/>
    </row>
    <row r="15" spans="2:12" s="3" customFormat="1" ht="24.75" customHeight="1">
      <c r="B15" s="32"/>
      <c r="C15" s="111">
        <f>IF(I8-SUM(C12:E14)&lt;2000,I8-SUM(C12:E14),2000)</f>
        <v>0</v>
      </c>
      <c r="D15" s="112"/>
      <c r="E15" s="112"/>
      <c r="F15" s="85">
        <v>2.15</v>
      </c>
      <c r="G15" s="86"/>
      <c r="H15" s="45"/>
      <c r="I15" s="113">
        <f t="shared" si="0"/>
        <v>0</v>
      </c>
      <c r="J15" s="113"/>
      <c r="K15" s="46"/>
      <c r="L15" s="15"/>
    </row>
    <row r="16" spans="2:12" s="3" customFormat="1" ht="24.75" customHeight="1">
      <c r="B16" s="32"/>
      <c r="C16" s="83">
        <f>IF(I8-SUM(C12:E15)&lt;7000,I8-SUM(C12:E15),7000)</f>
        <v>0</v>
      </c>
      <c r="D16" s="84"/>
      <c r="E16" s="84"/>
      <c r="F16" s="117">
        <v>2.1134</v>
      </c>
      <c r="G16" s="118"/>
      <c r="H16" s="43"/>
      <c r="I16" s="108">
        <f t="shared" si="0"/>
        <v>0</v>
      </c>
      <c r="J16" s="108"/>
      <c r="K16" s="44"/>
      <c r="L16" s="15"/>
    </row>
    <row r="17" spans="2:12" s="3" customFormat="1" ht="24.75" customHeight="1">
      <c r="B17" s="32"/>
      <c r="C17" s="109">
        <f>IF(SUM(C12:E16)=10000,I8-SUM(C12:E16),0)</f>
        <v>0</v>
      </c>
      <c r="D17" s="110"/>
      <c r="E17" s="110"/>
      <c r="F17" s="115">
        <v>2.0847</v>
      </c>
      <c r="G17" s="116"/>
      <c r="H17" s="47"/>
      <c r="I17" s="114">
        <f t="shared" si="0"/>
        <v>0</v>
      </c>
      <c r="J17" s="114"/>
      <c r="K17" s="48"/>
      <c r="L17" s="15"/>
    </row>
    <row r="18" spans="2:12" s="3" customFormat="1" ht="30" customHeight="1" thickBot="1">
      <c r="B18" s="32"/>
      <c r="C18" s="102">
        <f>SUM(C12:E17)</f>
        <v>0</v>
      </c>
      <c r="D18" s="103"/>
      <c r="E18" s="104"/>
      <c r="F18" s="106" t="s">
        <v>6</v>
      </c>
      <c r="G18" s="107"/>
      <c r="H18" s="49"/>
      <c r="I18" s="105">
        <f>SUM(I12:J17)</f>
        <v>0</v>
      </c>
      <c r="J18" s="105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87" t="s">
        <v>7</v>
      </c>
      <c r="D20" s="88"/>
      <c r="E20" s="88"/>
      <c r="F20" s="88"/>
      <c r="G20" s="88"/>
      <c r="H20" s="88"/>
      <c r="I20" s="88"/>
      <c r="J20" s="8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98" t="s">
        <v>9</v>
      </c>
      <c r="G21" s="98"/>
      <c r="H21" s="56" t="s">
        <v>1</v>
      </c>
      <c r="I21" s="96" t="s">
        <v>10</v>
      </c>
      <c r="J21" s="9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95">
        <f>I18</f>
        <v>0</v>
      </c>
      <c r="G22" s="95"/>
      <c r="H22" s="60" t="s">
        <v>1</v>
      </c>
      <c r="I22" s="97" t="str">
        <f>CONCATENATE(C18," m³")</f>
        <v>0 m³</v>
      </c>
      <c r="J22" s="9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99">
        <f>IF(C18=0,0,I18/C18)</f>
        <v>0</v>
      </c>
      <c r="G24" s="100"/>
      <c r="H24" s="100"/>
      <c r="I24" s="100"/>
      <c r="J24" s="10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43896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89" t="s">
        <v>13</v>
      </c>
      <c r="D29" s="90"/>
      <c r="E29" s="90"/>
      <c r="F29" s="90"/>
      <c r="G29" s="90"/>
      <c r="H29" s="90"/>
      <c r="I29" s="90"/>
      <c r="J29" s="90"/>
      <c r="K29" s="91"/>
      <c r="L29" s="16"/>
    </row>
    <row r="30" spans="2:12" s="5" customFormat="1" ht="39.75" customHeight="1" thickBot="1">
      <c r="B30" s="16"/>
      <c r="C30" s="92" t="s">
        <v>18</v>
      </c>
      <c r="D30" s="93"/>
      <c r="E30" s="93"/>
      <c r="F30" s="93"/>
      <c r="G30" s="93"/>
      <c r="H30" s="93"/>
      <c r="I30" s="93"/>
      <c r="J30" s="93"/>
      <c r="K30" s="9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18:E18"/>
    <mergeCell ref="I18:J18"/>
    <mergeCell ref="F18:G18"/>
    <mergeCell ref="C16:E16"/>
    <mergeCell ref="I16:J16"/>
    <mergeCell ref="C17:E17"/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Rafael Barbosa Vasconcelos</cp:lastModifiedBy>
  <cp:lastPrinted>2011-08-02T19:01:24Z</cp:lastPrinted>
  <dcterms:created xsi:type="dcterms:W3CDTF">2010-07-13T18:52:28Z</dcterms:created>
  <dcterms:modified xsi:type="dcterms:W3CDTF">2020-03-06T12:39:57Z</dcterms:modified>
  <cp:category/>
  <cp:version/>
  <cp:contentType/>
  <cp:contentStatus/>
</cp:coreProperties>
</file>